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</sheets>
  <definedNames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84" i="2" l="1"/>
  <c r="C83" i="2"/>
  <c r="C64" i="2"/>
  <c r="C60" i="2" l="1"/>
  <c r="D50" i="2" l="1"/>
  <c r="D49" i="2"/>
  <c r="D48" i="2"/>
  <c r="D47" i="2"/>
  <c r="D46" i="2"/>
  <c r="D45" i="2"/>
  <c r="D44" i="2"/>
  <c r="D43" i="2"/>
  <c r="C18" i="2"/>
  <c r="C59" i="2" l="1"/>
  <c r="C126" i="2" l="1"/>
  <c r="C149" i="2" s="1"/>
  <c r="C115" i="2"/>
  <c r="C108" i="2"/>
  <c r="C73" i="2"/>
  <c r="C24" i="2"/>
  <c r="C35" i="2" l="1"/>
  <c r="C145" i="2"/>
  <c r="C36" i="2"/>
  <c r="C80" i="2"/>
  <c r="C81" i="2"/>
  <c r="C96" i="2" l="1"/>
  <c r="D51" i="2"/>
  <c r="C72" i="2" s="1"/>
  <c r="C99" i="2"/>
  <c r="C97" i="2"/>
  <c r="C98" i="2"/>
  <c r="C82" i="2"/>
  <c r="C37" i="2"/>
  <c r="C71" i="2" s="1"/>
  <c r="C101" i="2" l="1"/>
  <c r="C114" i="2" s="1"/>
  <c r="C116" i="2" s="1"/>
  <c r="C148" i="2" s="1"/>
  <c r="C74" i="2"/>
  <c r="C146" i="2" s="1"/>
  <c r="C85" i="2" l="1"/>
  <c r="C86" i="2" s="1"/>
  <c r="C147" i="2" l="1"/>
  <c r="C150" i="2" s="1"/>
  <c r="D132" i="2" l="1"/>
  <c r="D133" i="2" l="1"/>
  <c r="D137" i="2" s="1"/>
  <c r="D136" i="2" l="1"/>
  <c r="D135" i="2"/>
  <c r="D138" i="2" l="1"/>
  <c r="C151" i="2" s="1"/>
  <c r="C152" i="2" s="1"/>
  <c r="C154" i="2" s="1"/>
  <c r="C155" i="2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sharedStrings.xml><?xml version="1.0" encoding="utf-8"?>
<sst xmlns="http://schemas.openxmlformats.org/spreadsheetml/2006/main" count="195" uniqueCount="122">
  <si>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</si>
  <si>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</si>
  <si>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</si>
  <si>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</si>
  <si>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</si>
  <si>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</si>
  <si>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</si>
  <si>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</si>
  <si>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</si>
  <si>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</si>
  <si>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</si>
  <si>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</si>
  <si>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</si>
  <si>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</si>
  <si>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</si>
  <si>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</si>
  <si>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</si>
  <si>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</si>
  <si>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</si>
  <si>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</si>
  <si>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</si>
  <si>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</si>
  <si>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</si>
  <si>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</si>
  <si>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</si>
  <si>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</si>
  <si>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</si>
  <si>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</si>
  <si>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</si>
  <si>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</si>
  <si>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</si>
  <si>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</si>
  <si>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</si>
  <si>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</si>
  <si>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</si>
  <si>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</si>
  <si>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</si>
  <si>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</si>
  <si>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</si>
  <si>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</si>
  <si>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</si>
  <si>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</si>
  <si>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</si>
  <si>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</si>
  <si>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</si>
  <si>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</si>
  <si>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</si>
  <si>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</si>
  <si>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</si>
  <si>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</si>
  <si>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</si>
  <si>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</si>
  <si>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</si>
  <si>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</si>
  <si>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</si>
  <si>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</si>
  <si>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</si>
  <si>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</si>
  <si>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</si>
  <si>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</si>
  <si>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</si>
  <si>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</si>
  <si>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</si>
  <si>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</si>
  <si>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</si>
  <si>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</si>
  <si>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</si>
  <si>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</si>
  <si>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</si>
  <si>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</si>
  <si>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</si>
  <si>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</si>
  <si>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</si>
  <si>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</si>
  <si>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</si>
  <si>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</si>
  <si>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</si>
  <si>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</si>
  <si>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</si>
  <si>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</si>
  <si>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</si>
  <si>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</si>
  <si>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</si>
  <si>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</si>
  <si>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</si>
  <si>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</si>
  <si>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</si>
  <si>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</si>
  <si>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</si>
  <si>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</si>
  <si>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</si>
  <si>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</si>
  <si>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</si>
  <si>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</si>
  <si>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</si>
  <si>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</si>
  <si>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</si>
  <si>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</si>
  <si>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</si>
  <si>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</si>
  <si>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</si>
  <si>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</si>
  <si>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</si>
  <si>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</si>
  <si>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</si>
  <si>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</si>
  <si>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</si>
  <si>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</si>
  <si>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</si>
  <si>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</si>
  <si>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</si>
  <si>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</si>
  <si>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</si>
  <si>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</si>
  <si>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</si>
  <si>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</si>
  <si>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</si>
  <si>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</si>
  <si>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</si>
  <si>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Uniformes</t>
  </si>
  <si>
    <t>CAMPUS AVANÇADO DE GUARANTÃ DO NORTE</t>
  </si>
  <si>
    <t>Cesta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</si>
</sst>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16" fillId="0" borderId="19" xfId="0" applyNumberFormat="1" applyFont="1" applyBorder="1" applyAlignment="1">
      <alignment vertical="center" wrapText="1"/>
    </xf>
    <xf numFmtId="0" fontId="17" fillId="0" borderId="0" xfId="0" applyFont="1" applyAlignment="1"/>
    <xf numFmtId="166" fontId="3" fillId="0" borderId="0" xfId="0" applyNumberFormat="1" applyFont="1"/>
    <xf numFmtId="0" fontId="0" fillId="0" borderId="0" xfId="0" applyFont="1" applyAlignment="1"/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21" workbookViewId="0">
      <selection activeCell="C134" sqref="C134"/>
    </sheetView>
  </sheetViews>
  <sheetFormatPr defaultColWidth="12.625" defaultRowHeight="15" customHeight="1" x14ac:dyDescent="0.2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 x14ac:dyDescent="0.35">
      <c r="A1" s="71" t="s">
        <v>0</v>
      </c>
      <c r="B1" s="66"/>
      <c r="C1" s="66"/>
      <c r="D1" s="6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 x14ac:dyDescent="0.35">
      <c r="A2" s="71" t="s">
        <v>11</v>
      </c>
      <c r="B2" s="66"/>
      <c r="C2" s="66"/>
      <c r="D2" s="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72" t="s">
        <v>12</v>
      </c>
      <c r="B3" s="61"/>
      <c r="C3" s="61"/>
      <c r="D3" s="6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73" t="s">
        <v>13</v>
      </c>
      <c r="B4" s="61"/>
      <c r="C4" s="61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4" customFormat="1" ht="24.75" customHeight="1" x14ac:dyDescent="0.3">
      <c r="A5" s="55"/>
      <c r="B5" s="57" t="s">
        <v>120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68" t="s">
        <v>14</v>
      </c>
      <c r="B6" s="66"/>
      <c r="C6" s="67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8" t="s">
        <v>25</v>
      </c>
      <c r="B15" s="66"/>
      <c r="C15" s="6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3" t="s">
        <v>2</v>
      </c>
      <c r="B24" s="64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8" t="s">
        <v>40</v>
      </c>
      <c r="B27" s="66"/>
      <c r="C27" s="6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 x14ac:dyDescent="0.25">
      <c r="A28" s="69" t="s">
        <v>41</v>
      </c>
      <c r="B28" s="61"/>
      <c r="C28" s="61"/>
      <c r="D28" s="6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69" t="s">
        <v>42</v>
      </c>
      <c r="B29" s="61"/>
      <c r="C29" s="61"/>
      <c r="D29" s="6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 x14ac:dyDescent="0.25">
      <c r="A30" s="69" t="s">
        <v>43</v>
      </c>
      <c r="B30" s="61"/>
      <c r="C30" s="61"/>
      <c r="D30" s="6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65" t="s">
        <v>44</v>
      </c>
      <c r="B32" s="66"/>
      <c r="C32" s="6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3" t="s">
        <v>2</v>
      </c>
      <c r="B37" s="64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 x14ac:dyDescent="0.25">
      <c r="A40" s="70" t="s">
        <v>49</v>
      </c>
      <c r="B40" s="66"/>
      <c r="C40" s="66"/>
      <c r="D40" s="6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3" t="s">
        <v>60</v>
      </c>
      <c r="B51" s="64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65" t="s">
        <v>64</v>
      </c>
      <c r="B56" s="66"/>
      <c r="C56" s="6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0" t="s">
        <v>28</v>
      </c>
      <c r="B59" s="21" t="s">
        <v>67</v>
      </c>
      <c r="C59" s="23">
        <f>(2*3.5*20.98)-C18*0.06</f>
        <v>72.967818181818203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 x14ac:dyDescent="0.3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9" customFormat="1" ht="15.75" customHeight="1" thickBot="1" x14ac:dyDescent="0.3">
      <c r="A63" s="74" t="s">
        <v>35</v>
      </c>
      <c r="B63" s="24" t="s">
        <v>121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 x14ac:dyDescent="0.3">
      <c r="A64" s="63" t="s">
        <v>2</v>
      </c>
      <c r="B64" s="64"/>
      <c r="C64" s="26">
        <f>SUM(C59:C63)</f>
        <v>481.72781818181818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25">
      <c r="A66" s="69" t="s">
        <v>72</v>
      </c>
      <c r="B66" s="61"/>
      <c r="C66" s="61"/>
      <c r="D66" s="6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65" t="s">
        <v>73</v>
      </c>
      <c r="B68" s="66"/>
      <c r="C68" s="6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20" t="s">
        <v>65</v>
      </c>
      <c r="B73" s="24" t="s">
        <v>66</v>
      </c>
      <c r="C73" s="25">
        <f>C64</f>
        <v>481.72781818181818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63" t="s">
        <v>2</v>
      </c>
      <c r="B74" s="64"/>
      <c r="C74" s="25">
        <f>SUM(C71:C73)</f>
        <v>1296.2777473723636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68" t="s">
        <v>75</v>
      </c>
      <c r="B77" s="66"/>
      <c r="C77" s="6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20" t="s">
        <v>34</v>
      </c>
      <c r="B83" s="44" t="s">
        <v>80</v>
      </c>
      <c r="C83" s="42">
        <f>(C24+C74)*1.94%</f>
        <v>49.553499753569305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20" t="s">
        <v>35</v>
      </c>
      <c r="B84" s="44" t="s">
        <v>81</v>
      </c>
      <c r="C84" s="42">
        <f>(C24+C74)*0.71%</f>
        <v>18.13555918816196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20" t="s">
        <v>37</v>
      </c>
      <c r="B85" s="44" t="s">
        <v>82</v>
      </c>
      <c r="C85" s="42">
        <f>C83*2%</f>
        <v>0.99106999507138616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63" t="s">
        <v>2</v>
      </c>
      <c r="B86" s="64"/>
      <c r="C86" s="42">
        <f>SUM(C80:C85)</f>
        <v>130.3149164967663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68" t="s">
        <v>83</v>
      </c>
      <c r="B89" s="66"/>
      <c r="C89" s="6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25">
      <c r="A90" s="69" t="s">
        <v>84</v>
      </c>
      <c r="B90" s="61"/>
      <c r="C90" s="61"/>
      <c r="D90" s="6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65" t="s">
        <v>85</v>
      </c>
      <c r="B92" s="66"/>
      <c r="C92" s="6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63" t="s">
        <v>60</v>
      </c>
      <c r="B101" s="64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65" t="s">
        <v>95</v>
      </c>
      <c r="B104" s="66"/>
      <c r="C104" s="6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3" t="s">
        <v>2</v>
      </c>
      <c r="B108" s="64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5" t="s">
        <v>99</v>
      </c>
      <c r="B111" s="66"/>
      <c r="C111" s="6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63" t="s">
        <v>2</v>
      </c>
      <c r="B116" s="64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68" t="s">
        <v>103</v>
      </c>
      <c r="B119" s="66"/>
      <c r="C119" s="6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" t="s">
        <v>28</v>
      </c>
      <c r="B122" s="24" t="s">
        <v>119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63" t="s">
        <v>60</v>
      </c>
      <c r="B126" s="64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68" t="s">
        <v>108</v>
      </c>
      <c r="B129" s="66"/>
      <c r="C129" s="6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" t="s">
        <v>28</v>
      </c>
      <c r="B132" s="24" t="s">
        <v>6</v>
      </c>
      <c r="C132" s="27">
        <v>3.5999999999999999E-3</v>
      </c>
      <c r="D132" s="42">
        <f>C150*C132</f>
        <v>9.7694854910570363</v>
      </c>
      <c r="E132" s="60"/>
      <c r="F132" s="6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" t="s">
        <v>30</v>
      </c>
      <c r="B133" s="24" t="s">
        <v>8</v>
      </c>
      <c r="C133" s="27">
        <v>1.093E-3</v>
      </c>
      <c r="D133" s="42">
        <f>(D132+C150)*C133</f>
        <v>2.9768023925654314</v>
      </c>
      <c r="E133" s="62"/>
      <c r="F133" s="6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"/>
      <c r="B135" s="24" t="s">
        <v>109</v>
      </c>
      <c r="C135" s="27">
        <v>3.6499999999999998E-2</v>
      </c>
      <c r="D135" s="42">
        <f>(((C24+C74+C86+C116)+D132+D133/(1-C135+C136+C137)))*C135</f>
        <v>98.978605122107311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"/>
      <c r="B136" s="24" t="s">
        <v>110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"/>
      <c r="B137" s="24" t="s">
        <v>111</v>
      </c>
      <c r="C137" s="49">
        <v>0.05</v>
      </c>
      <c r="D137" s="42">
        <f>(((C24+C74+C86+C116)+D132+D133/(1-C135+C136+C137)))*C137</f>
        <v>135.58713030425662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63" t="s">
        <v>60</v>
      </c>
      <c r="B138" s="64"/>
      <c r="C138" s="36"/>
      <c r="D138" s="42">
        <f>SUM(D132:D137)</f>
        <v>247.31202330998639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6" t="s">
        <v>112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6" t="s">
        <v>113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68" t="s">
        <v>114</v>
      </c>
      <c r="B142" s="66"/>
      <c r="C142" s="6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7"/>
      <c r="B144" s="18" t="s">
        <v>115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1" t="s">
        <v>30</v>
      </c>
      <c r="B146" s="24" t="s">
        <v>40</v>
      </c>
      <c r="C146" s="52">
        <f>C74</f>
        <v>1296.2777473723636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1" t="s">
        <v>32</v>
      </c>
      <c r="B147" s="24" t="s">
        <v>75</v>
      </c>
      <c r="C147" s="53">
        <f>C86</f>
        <v>130.3149164967663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63" t="s">
        <v>116</v>
      </c>
      <c r="B150" s="64"/>
      <c r="C150" s="52">
        <f>SUM(C145:C149)</f>
        <v>2713.7459697380659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1" t="s">
        <v>37</v>
      </c>
      <c r="B151" s="24" t="s">
        <v>117</v>
      </c>
      <c r="C151" s="53">
        <f>D138</f>
        <v>247.31202330998639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 x14ac:dyDescent="0.25">
      <c r="A152" s="63" t="s">
        <v>118</v>
      </c>
      <c r="B152" s="64"/>
      <c r="C152" s="56">
        <f>SUM(C150:C151)</f>
        <v>2961.0579930480521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8">
        <f>C152*2</f>
        <v>5922.1159860961043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8">
        <f>12*C154</f>
        <v>71065.391833153248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1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2021-03-31T15:31:42Z</dcterms:modified>
</cp:coreProperties>
</file>